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645" windowWidth="19440" windowHeight="976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E22" i="4" l="1"/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<sst xmlns="http://schemas.openxmlformats.org/spreadsheetml/2006/main" count="1004" uniqueCount="380">
  <si>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</si>
  <si>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</si>
  <si>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</si>
  <si>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</si>
  <si>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</si>
  <si>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</si>
  <si>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</si>
  <si>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</si>
  <si>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</si>
  <si>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</si>
  <si>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</si>
  <si>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</si>
  <si>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</si>
  <si>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</si>
  <si>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</si>
  <si>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</si>
  <si>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</si>
  <si>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</si>
  <si>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</si>
  <si>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</si>
  <si>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</si>
  <si>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</si>
  <si>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</si>
  <si>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</si>
  <si>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</si>
  <si>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</si>
  <si>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</si>
  <si>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</si>
  <si>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</si>
  <si>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</si>
  <si>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</si>
  <si>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</si>
  <si>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</si>
  <si>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</si>
  <si>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</si>
  <si>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</si>
  <si>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</si>
  <si>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</si>
  <si>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</si>
  <si>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</si>
  <si>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</si>
  <si>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</si>
  <si>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</si>
  <si>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</si>
  <si>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</si>
  <si>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</si>
  <si>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</si>
  <si>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</si>
  <si>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</si>
  <si>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</si>
  <si>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</si>
  <si>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</si>
  <si>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</si>
  <si>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</si>
  <si>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</si>
  <si>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</si>
  <si>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</si>
  <si>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</si>
  <si>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</si>
  <si>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</si>
  <si>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</si>
  <si>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</si>
  <si>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</si>
  <si>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</si>
  <si>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</si>
  <si>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</si>
  <si>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</si>
  <si>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</si>
  <si>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</si>
  <si>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</si>
  <si>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</si>
  <si>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</si>
  <si>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</si>
  <si>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</si>
  <si>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</si>
  <si>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</si>
  <si>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</si>
  <si>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</si>
  <si>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</si>
  <si>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</si>
  <si>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</si>
  <si>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</si>
  <si>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</si>
  <si>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</si>
  <si>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</si>
  <si>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</si>
  <si>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</si>
  <si>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</si>
  <si>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</si>
  <si>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</si>
  <si>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</si>
  <si>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</si>
  <si>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</si>
  <si>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</si>
  <si>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</si>
  <si>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</si>
  <si>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</si>
  <si>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</si>
  <si>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</si>
  <si>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</si>
  <si>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</si>
  <si>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</si>
  <si>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</si>
  <si>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</si>
  <si>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</si>
  <si>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</si>
  <si>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</si>
  <si>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</si>
  <si>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</si>
  <si>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</si>
  <si>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</si>
  <si>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</si>
  <si>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</si>
  <si>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</si>
  <si>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</si>
  <si>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</si>
  <si>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</si>
  <si>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</si>
  <si>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</si>
  <si>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</si>
  <si>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</si>
  <si>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</si>
  <si>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</si>
  <si>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</si>
  <si>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</si>
  <si>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</si>
  <si>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</si>
  <si>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</si>
  <si>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</si>
  <si>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</si>
  <si>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</si>
  <si>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</si>
  <si>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</si>
  <si>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</si>
  <si>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</si>
  <si>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</si>
  <si>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</si>
  <si>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</si>
  <si>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</si>
  <si>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</si>
  <si>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</si>
  <si>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</si>
  <si>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</si>
  <si>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</si>
  <si>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</si>
  <si>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</si>
  <si>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</si>
  <si>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</si>
  <si>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</si>
  <si>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</si>
  <si>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</si>
  <si>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</si>
  <si>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</si>
  <si>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</si>
  <si>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</si>
  <si>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</si>
  <si>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</si>
  <si>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</si>
  <si>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</si>
  <si>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</si>
  <si>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</si>
  <si>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</si>
  <si>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</si>
  <si>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</si>
  <si>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</si>
  <si>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</si>
  <si>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</si>
  <si>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</si>
  <si>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</si>
  <si>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</si>
  <si>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</si>
  <si>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</si>
  <si>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</si>
  <si>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</si>
  <si>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</si>
  <si>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</si>
  <si>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</si>
  <si>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</si>
  <si>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</si>
  <si>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</si>
  <si>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</si>
  <si>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</si>
  <si>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</si>
  <si>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</si>
  <si>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</si>
  <si>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</si>
  <si>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</si>
  <si>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</si>
  <si>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</si>
  <si>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</si>
  <si>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</si>
  <si>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</si>
  <si>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</si>
  <si>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</si>
  <si>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</si>
  <si>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</si>
  <si>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</si>
  <si>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</si>
  <si>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</si>
  <si>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</si>
  <si>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</si>
  <si>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</si>
  <si>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</si>
  <si>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</si>
  <si>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</si>
  <si>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</si>
  <si>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</si>
  <si>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</si>
  <si>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</si>
  <si>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</si>
  <si>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</si>
  <si>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</si>
  <si>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</si>
  <si>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</si>
  <si>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</si>
  <si>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</si>
  <si>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</si>
  <si>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</si>
  <si>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</si>
  <si>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</si>
  <si>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</si>
  <si>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</si>
  <si>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</si>
  <si>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</si>
  <si>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</si>
  <si>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</si>
  <si>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</si>
  <si>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</si>
  <si>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</si>
  <si>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</si>
  <si>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</si>
  <si>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</si>
  <si>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</si>
  <si>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</si>
  <si>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</si>
  <si>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</si>
  <si>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</si>
  <si>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</si>
  <si>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</si>
  <si>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</si>
  <si>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</si>
  <si>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</si>
  <si>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</si>
  <si>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</si>
  <si>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</si>
  <si>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</si>
  <si>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</si>
  <si>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</si>
  <si>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</si>
  <si>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</si>
  <si>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</si>
  <si>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</si>
  <si>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</si>
  <si>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</si>
  <si>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</si>
  <si>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</si>
  <si>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</si>
  <si>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</si>
  <si>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</si>
  <si>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</si>
  <si>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</si>
  <si>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</si>
  <si>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</si>
  <si>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</si>
  <si>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</si>
  <si>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</si>
  <si>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</si>
  <si>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</si>
  <si>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</si>
  <si>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</si>
  <si>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</si>
  <si>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</si>
  <si>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</si>
  <si>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</si>
  <si>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</si>
  <si>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</si>
  <si>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</si>
  <si>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</si>
  <si>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</si>
  <si>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</si>
  <si>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</si>
  <si>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</si>
  <si>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</si>
  <si>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</si>
  <si>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</si>
  <si>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</si>
  <si>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</si>
  <si>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</si>
  <si>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</si>
  <si>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</si>
  <si>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</si>
  <si>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</si>
  <si>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</si>
  <si>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</si>
  <si>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</si>
  <si>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</si>
  <si>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</si>
  <si>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</si>
  <si>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</si>
  <si>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</si>
  <si>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</si>
  <si>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</si>
  <si>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</si>
  <si>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</si>
  <si>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</si>
  <si>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</si>
  <si>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</si>
  <si>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</si>
  <si>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</si>
  <si>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</si>
  <si>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</si>
  <si>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</si>
  <si>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</si>
  <si>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</si>
  <si>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</si>
  <si>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</si>
  <si>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</si>
  <si>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</si>
  <si>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</si>
  <si>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</si>
  <si>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</si>
  <si>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</si>
  <si>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</si>
  <si>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</si>
  <si>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</si>
  <si>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</si>
  <si>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</si>
  <si>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</si>
  <si>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</si>
  <si>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</si>
  <si>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</si>
  <si>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</si>
  <si>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</si>
  <si>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</si>
  <si>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</si>
  <si>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</si>
  <si>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</si>
  <si>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</si>
  <si>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</si>
  <si>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r>
      <t>м</t>
    </r>
    <r>
      <rPr>
        <vertAlign val="superscript"/>
        <sz val="6"/>
        <color theme="1"/>
        <rFont val="Calibri"/>
        <family val="2"/>
        <charset val="204"/>
        <scheme val="minor"/>
      </rPr>
      <t>2</t>
    </r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</si>
  <si>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</si>
  <si>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</si>
  <si>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</si>
  <si>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</si>
  <si>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</si>
  <si>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</si>
  <si>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</si>
  <si>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</si>
  <si>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</si>
  <si>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</si>
  <si>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</si>
  <si>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</si>
  <si>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</si>
  <si>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</si>
  <si>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</si>
  <si>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</si>
  <si>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</si>
  <si>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</si>
  <si>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</si>
  <si>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</si>
  <si>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</si>
  <si>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</si>
  <si>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</si>
  <si>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</si>
  <si>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</si>
  <si>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</si>
  <si>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</si>
  <si>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</si>
  <si>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</si>
  <si>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</si>
  <si>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</si>
  <si>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Низинское сельское поселение</t>
  </si>
  <si>
    <t>ул. Центральная, д. 5 - ул.Центральная, д. 6</t>
  </si>
  <si>
    <t>Дворовые проезды- асфальт, частично грунт</t>
  </si>
  <si>
    <t>ул. Центральная д.5</t>
  </si>
  <si>
    <t>ул. Центральная д.6</t>
  </si>
  <si>
    <t>шт</t>
  </si>
  <si>
    <t>м2</t>
  </si>
  <si>
    <t>_____________ Е.В. Клухина</t>
  </si>
  <si>
    <t>Ершкова Анна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</si>
</sst>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34" fillId="0" borderId="0" xfId="0" applyNumberFormat="1" applyFont="1" applyFill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356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362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357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358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359</v>
      </c>
      <c r="D31" s="8" t="s">
        <v>95</v>
      </c>
      <c r="E31" t="s">
        <v>360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361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354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355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353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352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368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368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368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347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348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340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341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342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343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344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345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346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B364" zoomScale="130" zoomScaleNormal="120" zoomScaleSheetLayoutView="130" workbookViewId="0">
      <selection activeCell="F32" sqref="F32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378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330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371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2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43025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71" t="s">
        <v>314</v>
      </c>
      <c r="D16" s="172"/>
      <c r="E16" s="165" t="s">
        <v>372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71" t="s">
        <v>317</v>
      </c>
      <c r="D19" s="172"/>
      <c r="E19" s="168">
        <v>11870</v>
      </c>
      <c r="F19" s="169"/>
      <c r="G19" s="169"/>
      <c r="H19" s="170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71" t="s">
        <v>322</v>
      </c>
      <c r="D22" s="172"/>
      <c r="E22" s="165">
        <f>E25+F25+G25+H25</f>
        <v>583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71" t="s">
        <v>318</v>
      </c>
      <c r="D25" s="172"/>
      <c r="E25" s="82">
        <v>38</v>
      </c>
      <c r="F25" s="82">
        <v>47</v>
      </c>
      <c r="G25" s="82">
        <v>361</v>
      </c>
      <c r="H25" s="82">
        <v>137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Количество подъездов:</v>
      </c>
      <c r="D28" s="193"/>
      <c r="E28" s="165">
        <v>16</v>
      </c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>Составитель паспорта:</v>
      </c>
      <c r="D31" s="186"/>
      <c r="E31" s="191" t="s">
        <v>379</v>
      </c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0"/>
      <c r="H34" s="181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82" t="str">
        <f>IF(D6="общественной территории","","(ФИО)")</f>
        <v>(ФИО)</v>
      </c>
      <c r="H35" s="182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73" t="s">
        <v>331</v>
      </c>
      <c r="C39" s="173"/>
      <c r="D39" s="173"/>
      <c r="E39" s="173"/>
      <c r="F39" s="173"/>
      <c r="G39" s="173"/>
      <c r="H39" s="173"/>
      <c r="I39" s="173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7" t="s">
        <v>332</v>
      </c>
      <c r="B71" s="178"/>
      <c r="C71" s="178"/>
      <c r="D71" s="178"/>
      <c r="E71" s="179"/>
      <c r="F71" s="174" t="s">
        <v>333</v>
      </c>
      <c r="G71" s="175"/>
      <c r="H71" s="175"/>
      <c r="I71" s="176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73" t="s">
        <v>259</v>
      </c>
      <c r="C82" s="173"/>
      <c r="D82" s="173"/>
      <c r="E82" s="173"/>
      <c r="F82" s="173"/>
      <c r="G82" s="173"/>
      <c r="H82" s="173"/>
      <c r="I82" s="173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210</v>
      </c>
      <c r="G89" s="141">
        <v>420</v>
      </c>
      <c r="H89" s="142">
        <v>3</v>
      </c>
      <c r="I89" s="159" t="s">
        <v>373</v>
      </c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201</v>
      </c>
      <c r="D90" s="158" t="s">
        <v>112</v>
      </c>
      <c r="E90" s="158" t="s">
        <v>360</v>
      </c>
      <c r="F90" s="158" t="s">
        <v>231</v>
      </c>
      <c r="G90" s="141">
        <v>1.5</v>
      </c>
      <c r="H90" s="142">
        <v>18</v>
      </c>
      <c r="I90" s="159"/>
    </row>
    <row r="91" spans="1:9" ht="12.75" customHeight="1" x14ac:dyDescent="0.25">
      <c r="A91" s="157">
        <f>IF(B91="","",COUNTA($B$89:B91))</f>
        <v>3</v>
      </c>
      <c r="B91" s="69" t="s">
        <v>176</v>
      </c>
      <c r="C91" s="158" t="s">
        <v>202</v>
      </c>
      <c r="D91" s="158" t="s">
        <v>200</v>
      </c>
      <c r="E91" s="158" t="s">
        <v>360</v>
      </c>
      <c r="F91" s="158" t="s">
        <v>231</v>
      </c>
      <c r="G91" s="141">
        <v>1.5</v>
      </c>
      <c r="H91" s="142">
        <v>12</v>
      </c>
      <c r="I91" s="159"/>
    </row>
    <row r="92" spans="1:9" ht="12.75" customHeight="1" x14ac:dyDescent="0.25">
      <c r="A92" s="157">
        <f>IF(B92="","",COUNTA($B$89:B92))</f>
        <v>4</v>
      </c>
      <c r="B92" s="69" t="s">
        <v>174</v>
      </c>
      <c r="C92" s="158" t="s">
        <v>254</v>
      </c>
      <c r="D92" s="158" t="s">
        <v>149</v>
      </c>
      <c r="E92" s="158" t="s">
        <v>256</v>
      </c>
      <c r="F92" s="158" t="s">
        <v>210</v>
      </c>
      <c r="G92" s="141">
        <v>400</v>
      </c>
      <c r="H92" s="142">
        <v>1</v>
      </c>
      <c r="I92" s="159"/>
    </row>
    <row r="93" spans="1:9" ht="12.75" customHeight="1" x14ac:dyDescent="0.25">
      <c r="A93" s="157">
        <f>IF(B93="","",COUNTA($B$89:B93))</f>
        <v>5</v>
      </c>
      <c r="B93" s="69" t="s">
        <v>177</v>
      </c>
      <c r="C93" s="158" t="s">
        <v>179</v>
      </c>
      <c r="D93" s="158"/>
      <c r="E93" s="158"/>
      <c r="F93" s="158" t="s">
        <v>231</v>
      </c>
      <c r="G93" s="141"/>
      <c r="H93" s="142">
        <v>18</v>
      </c>
      <c r="I93" s="159"/>
    </row>
    <row r="94" spans="1:9" ht="12.75" customHeight="1" x14ac:dyDescent="0.25">
      <c r="A94" s="157">
        <f>IF(B94="","",COUNTA($B$89:B94))</f>
        <v>6</v>
      </c>
      <c r="B94" s="69" t="s">
        <v>177</v>
      </c>
      <c r="C94" s="158" t="s">
        <v>178</v>
      </c>
      <c r="D94" s="158"/>
      <c r="E94" s="158"/>
      <c r="F94" s="158" t="s">
        <v>231</v>
      </c>
      <c r="G94" s="141"/>
      <c r="H94" s="142">
        <v>5</v>
      </c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73" t="s">
        <v>270</v>
      </c>
      <c r="B123" s="173"/>
      <c r="C123" s="173"/>
      <c r="D123" s="173"/>
      <c r="E123" s="173"/>
      <c r="F123" s="173"/>
      <c r="G123" s="173"/>
      <c r="H123" s="173"/>
      <c r="I123" s="173"/>
    </row>
    <row r="124" spans="1:9" ht="20.100000000000001" customHeight="1" x14ac:dyDescent="0.25">
      <c r="A124" s="146">
        <v>2</v>
      </c>
      <c r="B124" s="147" t="s">
        <v>366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232</v>
      </c>
      <c r="G130" s="141">
        <v>975</v>
      </c>
      <c r="H130" s="142"/>
      <c r="I130" s="159"/>
    </row>
    <row r="131" spans="1:9" ht="12.75" customHeight="1" x14ac:dyDescent="0.25">
      <c r="A131" s="157" t="str">
        <f>IF(B131="","",COUNTA($B$130:B131))</f>
        <v/>
      </c>
      <c r="B131" s="69"/>
      <c r="C131" s="158"/>
      <c r="D131" s="158"/>
      <c r="E131" s="158"/>
      <c r="F131" s="158"/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73"/>
      <c r="B164" s="173"/>
      <c r="C164" s="173"/>
      <c r="D164" s="173"/>
      <c r="E164" s="173"/>
      <c r="F164" s="173"/>
      <c r="G164" s="173"/>
      <c r="H164" s="173"/>
      <c r="I164" s="173"/>
    </row>
    <row r="165" spans="1:9" ht="20.100000000000001" customHeight="1" x14ac:dyDescent="0.25">
      <c r="A165" s="146">
        <v>3</v>
      </c>
      <c r="B165" s="148" t="s">
        <v>365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204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Места для инвалидов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Площадь, кв. м</v>
      </c>
      <c r="H167" s="55" t="str">
        <f>IFERROR(INDEX(Инвентаризация!$B$52:$I$284,MATCH($B167,Инвентаризация!$B$52:$B$284,0),COLUMN()-1),"")</f>
        <v>Количество мест, ед.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52</v>
      </c>
      <c r="D171" s="158"/>
      <c r="E171" s="158" t="s">
        <v>323</v>
      </c>
      <c r="F171" s="163" t="s">
        <v>209</v>
      </c>
      <c r="G171" s="141">
        <v>620</v>
      </c>
      <c r="H171" s="142">
        <v>30</v>
      </c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</row>
    <row r="206" spans="1:9" ht="20.100000000000001" customHeight="1" x14ac:dyDescent="0.25">
      <c r="A206" s="146">
        <v>4</v>
      </c>
      <c r="B206" s="148" t="s">
        <v>364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83</v>
      </c>
      <c r="C208" s="55" t="str">
        <f>IFERROR(INDEX(Инвентаризация!$B$52:$I$284,MATCH($B208,Инвентаризация!$B$52:$B$284,0),COLUMN()-1),"")</f>
        <v>Тип</v>
      </c>
      <c r="D208" s="55" t="str">
        <f>IFERROR(INDEX(Инвентаризация!$B$52:$I$284,MATCH($B208,Инвентаризация!$B$52:$B$284,0),COLUMN()-1),"")</f>
        <v xml:space="preserve">Покрытие 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210</v>
      </c>
      <c r="G212" s="141"/>
      <c r="H212" s="142">
        <v>500</v>
      </c>
      <c r="I212" s="159"/>
    </row>
    <row r="213" spans="1:9" ht="12.75" customHeight="1" x14ac:dyDescent="0.25">
      <c r="A213" s="157">
        <f>IF(B213="","",COUNTA($B$212:B213))</f>
        <v>2</v>
      </c>
      <c r="B213" s="69" t="s">
        <v>207</v>
      </c>
      <c r="C213" s="158" t="s">
        <v>106</v>
      </c>
      <c r="D213" s="158" t="s">
        <v>112</v>
      </c>
      <c r="E213" s="158" t="s">
        <v>151</v>
      </c>
      <c r="F213" s="158" t="s">
        <v>231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207</v>
      </c>
      <c r="C214" s="158" t="s">
        <v>20</v>
      </c>
      <c r="D214" s="158" t="s">
        <v>112</v>
      </c>
      <c r="E214" s="158" t="s">
        <v>151</v>
      </c>
      <c r="F214" s="158" t="s">
        <v>231</v>
      </c>
      <c r="G214" s="141"/>
      <c r="H214" s="142"/>
      <c r="I214" s="159"/>
    </row>
    <row r="215" spans="1:9" ht="12.75" customHeight="1" x14ac:dyDescent="0.25">
      <c r="A215" s="157">
        <f>IF(B215="","",COUNTA($B$212:B215))</f>
        <v>4</v>
      </c>
      <c r="B215" s="69" t="s">
        <v>207</v>
      </c>
      <c r="C215" s="158" t="s">
        <v>107</v>
      </c>
      <c r="D215" s="158" t="s">
        <v>94</v>
      </c>
      <c r="E215" s="158" t="s">
        <v>151</v>
      </c>
      <c r="F215" s="158" t="s">
        <v>231</v>
      </c>
      <c r="G215" s="141"/>
      <c r="H215" s="142"/>
      <c r="I215" s="159"/>
    </row>
    <row r="216" spans="1:9" ht="12.75" customHeight="1" x14ac:dyDescent="0.25">
      <c r="A216" s="157">
        <f>IF(B216="","",COUNTA($B$212:B216))</f>
        <v>5</v>
      </c>
      <c r="B216" s="69" t="s">
        <v>207</v>
      </c>
      <c r="C216" s="158" t="s">
        <v>108</v>
      </c>
      <c r="D216" s="158" t="s">
        <v>94</v>
      </c>
      <c r="E216" s="158" t="s">
        <v>151</v>
      </c>
      <c r="F216" s="158" t="s">
        <v>231</v>
      </c>
      <c r="G216" s="141"/>
      <c r="H216" s="142"/>
      <c r="I216" s="159"/>
    </row>
    <row r="217" spans="1:9" ht="12.75" customHeight="1" x14ac:dyDescent="0.25">
      <c r="A217" s="157">
        <f>IF(B217="","",COUNTA($B$212:B217))</f>
        <v>6</v>
      </c>
      <c r="B217" s="69" t="s">
        <v>83</v>
      </c>
      <c r="C217" s="158" t="s">
        <v>229</v>
      </c>
      <c r="D217" s="158" t="s">
        <v>52</v>
      </c>
      <c r="E217" s="158"/>
      <c r="F217" s="158" t="s">
        <v>210</v>
      </c>
      <c r="G217" s="141"/>
      <c r="H217" s="142">
        <v>100</v>
      </c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73"/>
      <c r="B246" s="173"/>
      <c r="C246" s="173"/>
      <c r="D246" s="173"/>
      <c r="E246" s="173"/>
      <c r="F246" s="173"/>
      <c r="G246" s="173"/>
      <c r="H246" s="173"/>
      <c r="I246" s="173"/>
    </row>
    <row r="247" spans="1:9" ht="20.100000000000001" customHeight="1" x14ac:dyDescent="0.25">
      <c r="A247" s="146">
        <v>5</v>
      </c>
      <c r="B247" s="150" t="s">
        <v>363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88</v>
      </c>
      <c r="C249" s="55" t="str">
        <f>IFERROR(INDEX(Инвентаризация!$B$52:$I$284,MATCH($B249,Инвентаризация!$B$52:$B$284,0),COLUMN()-1),"")</f>
        <v>Тип</v>
      </c>
      <c r="D249" s="55" t="str">
        <f>IFERROR(INDEX(Инвентаризация!$B$52:$I$284,MATCH($B249,Инвентаризация!$B$52:$B$284,0),COLUMN()-1),"")</f>
        <v>Материал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Размер накопителя, куб.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>
        <f>IF(B253="","",COUNTA($B$253:B253))</f>
        <v>1</v>
      </c>
      <c r="B253" s="69" t="s">
        <v>88</v>
      </c>
      <c r="C253" s="158" t="s">
        <v>91</v>
      </c>
      <c r="D253" s="158" t="s">
        <v>94</v>
      </c>
      <c r="E253" s="158"/>
      <c r="F253" s="158" t="s">
        <v>231</v>
      </c>
      <c r="G253" s="141"/>
      <c r="H253" s="142">
        <v>20</v>
      </c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73"/>
      <c r="B287" s="173"/>
      <c r="C287" s="173"/>
      <c r="D287" s="173"/>
      <c r="E287" s="173"/>
      <c r="F287" s="173"/>
      <c r="G287" s="173"/>
      <c r="H287" s="173"/>
      <c r="I287" s="173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>
        <f>IF(B294="","",COUNTA($B$294:B294))</f>
        <v>1</v>
      </c>
      <c r="B294" s="69" t="s">
        <v>165</v>
      </c>
      <c r="C294" s="158" t="s">
        <v>168</v>
      </c>
      <c r="D294" s="158"/>
      <c r="E294" s="158"/>
      <c r="F294" s="158" t="s">
        <v>231</v>
      </c>
      <c r="G294" s="141"/>
      <c r="H294" s="142">
        <v>5</v>
      </c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</row>
    <row r="329" spans="1:9" ht="20.100000000000001" customHeight="1" x14ac:dyDescent="0.25">
      <c r="A329" s="146">
        <v>7</v>
      </c>
      <c r="B329" s="151" t="s">
        <v>367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283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368</v>
      </c>
      <c r="H333" s="132" t="s">
        <v>369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1971</v>
      </c>
      <c r="H335" s="142">
        <v>5880</v>
      </c>
      <c r="I335" s="159" t="s">
        <v>374</v>
      </c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1975</v>
      </c>
      <c r="H336" s="142">
        <v>5764</v>
      </c>
      <c r="I336" s="159" t="s">
        <v>375</v>
      </c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335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351</v>
      </c>
      <c r="E372" s="132" t="s">
        <v>338</v>
      </c>
      <c r="F372" s="132" t="s">
        <v>329</v>
      </c>
      <c r="G372" s="133" t="s">
        <v>349</v>
      </c>
      <c r="H372" s="132" t="s">
        <v>350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44</v>
      </c>
      <c r="C373" s="51" t="s">
        <v>35</v>
      </c>
      <c r="D373" s="51" t="s">
        <v>340</v>
      </c>
      <c r="E373" s="136" t="s">
        <v>339</v>
      </c>
      <c r="F373" s="137">
        <v>975</v>
      </c>
      <c r="G373" s="137">
        <v>200</v>
      </c>
      <c r="H373" s="138">
        <f>IF(G373="","",F373*G373)</f>
        <v>195000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176</v>
      </c>
      <c r="D374" s="51" t="s">
        <v>346</v>
      </c>
      <c r="E374" s="136" t="s">
        <v>376</v>
      </c>
      <c r="F374" s="137">
        <v>18</v>
      </c>
      <c r="G374" s="137">
        <v>12600</v>
      </c>
      <c r="H374" s="138">
        <f>IF(G374="","",F374*G374)</f>
        <v>226800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173</v>
      </c>
      <c r="C375" s="51" t="s">
        <v>176</v>
      </c>
      <c r="D375" s="51" t="s">
        <v>348</v>
      </c>
      <c r="E375" s="136" t="s">
        <v>376</v>
      </c>
      <c r="F375" s="137">
        <v>12</v>
      </c>
      <c r="G375" s="137">
        <v>1500</v>
      </c>
      <c r="H375" s="138">
        <f t="shared" ref="H375:H407" si="0">IF(G375="","",F375*G375)</f>
        <v>18000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173</v>
      </c>
      <c r="C376" s="51" t="s">
        <v>177</v>
      </c>
      <c r="D376" s="51" t="s">
        <v>345</v>
      </c>
      <c r="E376" s="136" t="s">
        <v>376</v>
      </c>
      <c r="F376" s="137">
        <v>18</v>
      </c>
      <c r="G376" s="137">
        <v>3850</v>
      </c>
      <c r="H376" s="138">
        <f t="shared" si="0"/>
        <v>69300</v>
      </c>
      <c r="I376" s="136"/>
    </row>
    <row r="377" spans="1:9" ht="12.75" customHeight="1" x14ac:dyDescent="0.25">
      <c r="A377" s="157"/>
      <c r="B377" s="51" t="s">
        <v>173</v>
      </c>
      <c r="C377" s="51" t="s">
        <v>177</v>
      </c>
      <c r="D377" s="51" t="s">
        <v>348</v>
      </c>
      <c r="E377" s="136" t="s">
        <v>376</v>
      </c>
      <c r="F377" s="137">
        <v>5</v>
      </c>
      <c r="G377" s="137">
        <v>1000</v>
      </c>
      <c r="H377" s="138">
        <f t="shared" si="0"/>
        <v>5000</v>
      </c>
      <c r="I377" s="136"/>
    </row>
    <row r="378" spans="1:9" ht="12.75" customHeight="1" x14ac:dyDescent="0.25">
      <c r="A378" s="157">
        <v>6</v>
      </c>
      <c r="B378" s="51" t="s">
        <v>173</v>
      </c>
      <c r="C378" s="51" t="s">
        <v>174</v>
      </c>
      <c r="D378" s="51" t="s">
        <v>346</v>
      </c>
      <c r="E378" s="136" t="s">
        <v>376</v>
      </c>
      <c r="F378" s="137">
        <v>6</v>
      </c>
      <c r="G378" s="137">
        <v>50000</v>
      </c>
      <c r="H378" s="138">
        <f t="shared" si="0"/>
        <v>300000</v>
      </c>
      <c r="I378" s="136"/>
    </row>
    <row r="379" spans="1:9" ht="12.75" customHeight="1" x14ac:dyDescent="0.25">
      <c r="A379" s="157">
        <f>IF(B379="","",COUNTA($B$373:B379))</f>
        <v>7</v>
      </c>
      <c r="B379" s="51" t="s">
        <v>197</v>
      </c>
      <c r="C379" s="51" t="s">
        <v>59</v>
      </c>
      <c r="D379" s="51" t="s">
        <v>345</v>
      </c>
      <c r="E379" s="136" t="s">
        <v>377</v>
      </c>
      <c r="F379" s="137">
        <v>500</v>
      </c>
      <c r="G379" s="137">
        <v>200</v>
      </c>
      <c r="H379" s="138">
        <f t="shared" si="0"/>
        <v>100000</v>
      </c>
      <c r="I379" s="136"/>
    </row>
    <row r="380" spans="1:9" ht="12.75" customHeight="1" x14ac:dyDescent="0.25">
      <c r="A380" s="157">
        <f>IF(B380="","",COUNTA($B$373:B380))</f>
        <v>8</v>
      </c>
      <c r="B380" s="51" t="s">
        <v>192</v>
      </c>
      <c r="C380" s="51" t="s">
        <v>204</v>
      </c>
      <c r="D380" s="51" t="s">
        <v>345</v>
      </c>
      <c r="E380" s="136" t="s">
        <v>377</v>
      </c>
      <c r="F380" s="137">
        <v>620</v>
      </c>
      <c r="G380" s="137">
        <v>2670</v>
      </c>
      <c r="H380" s="138">
        <f t="shared" si="0"/>
        <v>1655400</v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370</v>
      </c>
      <c r="H409" s="156">
        <f>SUM(H373:H407)</f>
        <v>2569500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Лена</cp:lastModifiedBy>
  <cp:lastPrinted>2017-09-19T08:36:37Z</cp:lastPrinted>
  <dcterms:created xsi:type="dcterms:W3CDTF">2017-08-22T09:44:58Z</dcterms:created>
  <dcterms:modified xsi:type="dcterms:W3CDTF">2017-11-27T14:03:19Z</dcterms:modified>
</cp:coreProperties>
</file>